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315" windowWidth="8895" windowHeight="5010" tabRatio="808" activeTab="1"/>
  </bookViews>
  <sheets>
    <sheet name="Tabelle1" sheetId="1" r:id="rId1"/>
    <sheet name="Spiegelberechnung" sheetId="2" r:id="rId2"/>
  </sheets>
  <externalReferences>
    <externalReference r:id="rId5"/>
  </externalReferences>
  <definedNames>
    <definedName name="__123Graph_A" hidden="1">'[1]Lackbk.'!#REF!</definedName>
    <definedName name="__123Graph_B" hidden="1">'[1]Lackbk.'!#REF!</definedName>
    <definedName name="__123Graph_C" hidden="1">'[1]Lackbk.'!#REF!</definedName>
    <definedName name="__123Graph_D" hidden="1">'[1]Lackbk.'!#REF!</definedName>
    <definedName name="__123Graph_E" hidden="1">'[1]Lackbk.'!#REF!</definedName>
    <definedName name="__123Graph_F" hidden="1">'[1]Lackbk.'!#REF!</definedName>
    <definedName name="_Order1" hidden="1">255</definedName>
    <definedName name="_Order2" hidden="1">0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TEST1">#REF!</definedName>
    <definedName name="TESTHKEY">#REF!</definedName>
    <definedName name="TESTKEYS">#REF!</definedName>
    <definedName name="TESTVKEY">#REF!</definedName>
  </definedNames>
  <calcPr fullCalcOnLoad="1"/>
</workbook>
</file>

<file path=xl/sharedStrings.xml><?xml version="1.0" encoding="utf-8"?>
<sst xmlns="http://schemas.openxmlformats.org/spreadsheetml/2006/main" count="109" uniqueCount="53">
  <si>
    <t>Stand</t>
  </si>
  <si>
    <t xml:space="preserve">Spiegelklebeband Berechnung </t>
  </si>
  <si>
    <t>Das Klebeband ist gleichmässig über die Fläche verteilt aufgebracht.</t>
  </si>
  <si>
    <t>Spiegellänge in cm</t>
  </si>
  <si>
    <t>Spiegelfläche:</t>
  </si>
  <si>
    <t xml:space="preserve">cm² </t>
  </si>
  <si>
    <t>Spiegelbreite in cm</t>
  </si>
  <si>
    <t>bzw.</t>
  </si>
  <si>
    <t>m²</t>
  </si>
  <si>
    <t>Sicherheit wegen Stärke/Gewichttoleranzen</t>
  </si>
  <si>
    <t>Glas-Gewicht</t>
  </si>
  <si>
    <t>Kg</t>
  </si>
  <si>
    <t>Klebeband je KG Spiegel</t>
  </si>
  <si>
    <t>cm²</t>
  </si>
  <si>
    <t>Klebeband Länge</t>
  </si>
  <si>
    <t>Klebeband Breite</t>
  </si>
  <si>
    <t>Klebeband Fläche</t>
  </si>
  <si>
    <t>mm Spiegeldicke</t>
  </si>
  <si>
    <t>cm</t>
  </si>
  <si>
    <t>19</t>
  </si>
  <si>
    <t xml:space="preserve">mm </t>
  </si>
  <si>
    <t>Spiegelgewicht (kg)</t>
  </si>
  <si>
    <t>Prüfplan KBB - 01</t>
  </si>
  <si>
    <t>Voraussetzung:</t>
  </si>
  <si>
    <t>1mx1mx0,001m</t>
  </si>
  <si>
    <t>cm²  (60 cm² je KG Spiegel + Sicherheit)</t>
  </si>
  <si>
    <t>Info Rollenpresse MON</t>
  </si>
  <si>
    <t>Luftzylinder drückt mit 70Kg</t>
  </si>
  <si>
    <t>bringt bei einer 40er Türe (Andruckfläche 40 x 0,2 cm)  8,75Kg/cm² = 87,5N/cm²</t>
  </si>
  <si>
    <t>Die Qualitätsvorgaben,Verfahrens-bzw. Arbeitsanweisung.</t>
  </si>
  <si>
    <t>Eingabefelder sind gelb hinterlegt.</t>
  </si>
  <si>
    <t>Druck</t>
  </si>
  <si>
    <t>Luftzylinder</t>
  </si>
  <si>
    <t>in KG</t>
  </si>
  <si>
    <t>Türbreite</t>
  </si>
  <si>
    <t>in cm</t>
  </si>
  <si>
    <t>KG/cm²</t>
  </si>
  <si>
    <t>ca. N/cm²</t>
  </si>
  <si>
    <t>Soll 10 - 15 N/cm²</t>
  </si>
  <si>
    <t>Kolben</t>
  </si>
  <si>
    <t>Luft in bar</t>
  </si>
  <si>
    <t>fläche</t>
  </si>
  <si>
    <t>in mm</t>
  </si>
  <si>
    <t>cm Andruckbreite einer Rolle</t>
  </si>
  <si>
    <t>N/cm²</t>
  </si>
  <si>
    <t>messer</t>
  </si>
  <si>
    <t>durch</t>
  </si>
  <si>
    <t xml:space="preserve">in </t>
  </si>
  <si>
    <t>bar</t>
  </si>
  <si>
    <t>in cm²</t>
  </si>
  <si>
    <t>zylinder</t>
  </si>
  <si>
    <t>luft-</t>
  </si>
  <si>
    <t>Druck-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</si>
</sst>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mmm\ yyyy"/>
    <numFmt numFmtId="177" formatCode="dd/mm/yy"/>
    <numFmt numFmtId="178" formatCode="_-* #,##0.000\ _D_M_-;\-* #,##0.000\ _D_M_-;_-* &quot;-&quot;??\ _D_M_-;_-@_-"/>
    <numFmt numFmtId="179" formatCode="0.0%"/>
    <numFmt numFmtId="180" formatCode="0.0"/>
    <numFmt numFmtId="181" formatCode="0.000"/>
    <numFmt numFmtId="182" formatCode="dd/mm/yy_)"/>
    <numFmt numFmtId="183" formatCode="General_)"/>
    <numFmt numFmtId="184" formatCode="0_)"/>
    <numFmt numFmtId="185" formatCode="0.000000"/>
    <numFmt numFmtId="186" formatCode="0.00000"/>
    <numFmt numFmtId="187" formatCode="0.0000"/>
    <numFmt numFmtId="188" formatCode="0.00%;[Red]\-0.00%"/>
    <numFmt numFmtId="189" formatCode="0.0_)"/>
    <numFmt numFmtId="190" formatCode="0.00_)"/>
    <numFmt numFmtId="191" formatCode="_-* #,##0.0000\ _D_M_-;\-* #,##0.0000\ _D_M_-;_-* &quot;-&quot;??\ _D_M_-;_-@_-"/>
    <numFmt numFmtId="192" formatCode="_-* #,##0.00000\ _D_M_-;\-* #,##0.00000\ _D_M_-;_-* &quot;-&quot;??\ _D_M_-;_-@_-"/>
    <numFmt numFmtId="193" formatCode="_-* #,##0.000000\ _D_M_-;\-* #,##0.000000\ _D_M_-;_-* &quot;-&quot;??\ _D_M_-;_-@_-"/>
    <numFmt numFmtId="194" formatCode="_-* #,##0.0000000\ _D_M_-;\-* #,##0.0000000\ _D_M_-;_-* &quot;-&quot;??\ _D_M_-;_-@_-"/>
    <numFmt numFmtId="195" formatCode="_-* #,##0.00000000\ _D_M_-;\-* #,##0.00000000\ _D_M_-;_-* &quot;-&quot;??\ _D_M_-;_-@_-"/>
    <numFmt numFmtId="196" formatCode="_-* #,##0.0\ _D_M_-;\-* #,##0.0\ _D_M_-;_-* &quot;-&quot;??\ _D_M_-;_-@_-"/>
    <numFmt numFmtId="197" formatCode="_-* #,##0\ _D_M_-;\-* #,##0\ _D_M_-;_-* &quot;-&quot;??\ _D_M_-;_-@_-"/>
    <numFmt numFmtId="198" formatCode="0.0000000"/>
    <numFmt numFmtId="199" formatCode="h:mm"/>
    <numFmt numFmtId="200" formatCode="d/m/yyyy"/>
    <numFmt numFmtId="201" formatCode="0.00000000"/>
    <numFmt numFmtId="202" formatCode="mmmm\ yy"/>
    <numFmt numFmtId="203" formatCode="_-* #,##0.00\ [$€-1]_-;\-* #,##0.00\ [$€-1]_-;_-* &quot;-&quot;??\ [$€-1]_-;_-@_-"/>
    <numFmt numFmtId="204" formatCode="#,##0_);\(#,##0\)"/>
    <numFmt numFmtId="205" formatCode="0.000_)"/>
    <numFmt numFmtId="206" formatCode="00.0"/>
    <numFmt numFmtId="207" formatCode="#,##0.0"/>
    <numFmt numFmtId="208" formatCode="0."/>
    <numFmt numFmtId="209" formatCode="_-* #,##0.0\ &quot;DM&quot;_-;\-* #,##0.0\ &quot;DM&quot;_-;_-* &quot;-&quot;??\ &quot;DM&quot;_-;_-@_-"/>
    <numFmt numFmtId="210" formatCode="_-* #,##0\ &quot;DM&quot;_-;\-* #,##0\ &quot;DM&quot;_-;_-* &quot;-&quot;??\ &quot;DM&quot;_-;_-@_-"/>
    <numFmt numFmtId="211" formatCode="_-* #,##0.000\ &quot;DM&quot;_-;\-* #,##0.000\ &quot;DM&quot;_-;_-* &quot;-&quot;??\ &quot;DM&quot;_-;_-@_-"/>
    <numFmt numFmtId="212" formatCode="_-* #,##0.0000\ &quot;DM&quot;_-;\-* #,##0.0000\ &quot;DM&quot;_-;_-* &quot;-&quot;??\ &quot;DM&quot;_-;_-@_-"/>
    <numFmt numFmtId="213" formatCode="_-* #,##0.00000\ &quot;DM&quot;_-;\-* #,##0.00000\ &quot;DM&quot;_-;_-* &quot;-&quot;??\ &quot;DM&quot;_-;_-@_-"/>
    <numFmt numFmtId="214" formatCode="mm/yy"/>
    <numFmt numFmtId="215" formatCode="mm/yyyy"/>
    <numFmt numFmtId="216" formatCode="d/m/yy"/>
    <numFmt numFmtId="217" formatCode="d/\ mmmm\ yyyy"/>
    <numFmt numFmtId="218" formatCode="0.0000000000"/>
    <numFmt numFmtId="219" formatCode="0.00000000000"/>
    <numFmt numFmtId="220" formatCode="0.000000000000"/>
    <numFmt numFmtId="221" formatCode="0.000000000"/>
    <numFmt numFmtId="222" formatCode="dd/mm/yy_);[Red]dd/mm/yy_)"/>
    <numFmt numFmtId="223" formatCode="0.00000000000000000000"/>
    <numFmt numFmtId="224" formatCode="#,##0.00_ ;\-#,##0.00\ "/>
    <numFmt numFmtId="225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name val="Courier"/>
      <family val="0"/>
    </font>
    <font>
      <b/>
      <sz val="2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21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38" fillId="28" borderId="0" applyNumberFormat="0" applyBorder="0" applyAlignment="0" applyProtection="0"/>
    <xf numFmtId="17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82">
    <xf numFmtId="0" fontId="0" fillId="0" borderId="0" xfId="0" applyAlignment="1">
      <alignment/>
    </xf>
    <xf numFmtId="0" fontId="0" fillId="0" borderId="0" xfId="0" applyFont="1" applyAlignment="1">
      <alignment/>
    </xf>
    <xf numFmtId="14" fontId="8" fillId="33" borderId="10" xfId="54" applyNumberFormat="1" applyFont="1" applyFill="1" applyBorder="1" applyAlignment="1" quotePrefix="1">
      <alignment horizontal="center" vertical="center"/>
      <protection/>
    </xf>
    <xf numFmtId="0" fontId="8" fillId="33" borderId="11" xfId="54" applyFont="1" applyFill="1" applyBorder="1" applyAlignment="1" quotePrefix="1">
      <alignment horizontal="center" vertical="center"/>
      <protection/>
    </xf>
    <xf numFmtId="0" fontId="0" fillId="0" borderId="0" xfId="54" applyFont="1" applyFill="1">
      <alignment/>
      <protection/>
    </xf>
    <xf numFmtId="0" fontId="8" fillId="33" borderId="12" xfId="54" applyFont="1" applyFill="1" applyBorder="1" applyAlignment="1" quotePrefix="1">
      <alignment horizontal="center" vertical="center"/>
      <protection/>
    </xf>
    <xf numFmtId="0" fontId="8" fillId="33" borderId="13" xfId="54" applyFont="1" applyFill="1" applyBorder="1" applyAlignment="1" quotePrefix="1">
      <alignment horizontal="center" vertical="center"/>
      <protection/>
    </xf>
    <xf numFmtId="0" fontId="8" fillId="34" borderId="0" xfId="54" applyFont="1" applyFill="1" applyBorder="1" applyAlignment="1" quotePrefix="1">
      <alignment horizontal="center" vertical="center"/>
      <protection/>
    </xf>
    <xf numFmtId="0" fontId="0" fillId="34" borderId="0" xfId="54" applyFont="1" applyFill="1">
      <alignment/>
      <protection/>
    </xf>
    <xf numFmtId="0" fontId="0" fillId="34" borderId="0" xfId="0" applyFont="1" applyFill="1" applyBorder="1" applyAlignment="1">
      <alignment wrapText="1"/>
    </xf>
    <xf numFmtId="0" fontId="1" fillId="34" borderId="0" xfId="54" applyFont="1" applyFill="1" applyBorder="1" applyAlignment="1" quotePrefix="1">
      <alignment horizontal="center" wrapText="1"/>
      <protection/>
    </xf>
    <xf numFmtId="0" fontId="7" fillId="0" borderId="0" xfId="0" applyFont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15" xfId="0" applyFont="1" applyBorder="1" applyAlignment="1">
      <alignment/>
    </xf>
    <xf numFmtId="1" fontId="7" fillId="34" borderId="16" xfId="0" applyNumberFormat="1" applyFont="1" applyFill="1" applyBorder="1" applyAlignment="1">
      <alignment/>
    </xf>
    <xf numFmtId="0" fontId="7" fillId="34" borderId="11" xfId="0" applyFont="1" applyFill="1" applyBorder="1" applyAlignment="1">
      <alignment/>
    </xf>
    <xf numFmtId="2" fontId="7" fillId="34" borderId="17" xfId="0" applyNumberFormat="1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12" xfId="0" applyFont="1" applyBorder="1" applyAlignment="1">
      <alignment/>
    </xf>
    <xf numFmtId="0" fontId="7" fillId="0" borderId="17" xfId="0" applyFont="1" applyBorder="1" applyAlignment="1">
      <alignment/>
    </xf>
    <xf numFmtId="0" fontId="12" fillId="33" borderId="0" xfId="0" applyFont="1" applyFill="1" applyBorder="1" applyAlignment="1">
      <alignment/>
    </xf>
    <xf numFmtId="9" fontId="12" fillId="33" borderId="0" xfId="0" applyNumberFormat="1" applyFont="1" applyFill="1" applyBorder="1" applyAlignment="1" quotePrefix="1">
      <alignment horizontal="center" wrapText="1"/>
    </xf>
    <xf numFmtId="0" fontId="0" fillId="33" borderId="0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7" fillId="34" borderId="10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6" fillId="0" borderId="18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9" fontId="7" fillId="34" borderId="11" xfId="0" applyNumberFormat="1" applyFont="1" applyFill="1" applyBorder="1" applyAlignment="1">
      <alignment horizontal="left" vertical="center" wrapText="1"/>
    </xf>
    <xf numFmtId="0" fontId="7" fillId="34" borderId="10" xfId="0" applyFont="1" applyFill="1" applyBorder="1" applyAlignment="1" quotePrefix="1">
      <alignment horizontal="right" vertical="center" wrapText="1"/>
    </xf>
    <xf numFmtId="0" fontId="7" fillId="34" borderId="11" xfId="0" applyFont="1" applyFill="1" applyBorder="1" applyAlignment="1" quotePrefix="1">
      <alignment horizontal="center" vertical="center" wrapText="1"/>
    </xf>
    <xf numFmtId="0" fontId="6" fillId="0" borderId="18" xfId="0" applyFont="1" applyBorder="1" applyAlignment="1">
      <alignment vertical="top" wrapText="1"/>
    </xf>
    <xf numFmtId="0" fontId="7" fillId="34" borderId="14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vertical="center"/>
    </xf>
    <xf numFmtId="9" fontId="7" fillId="34" borderId="19" xfId="0" applyNumberFormat="1" applyFont="1" applyFill="1" applyBorder="1" applyAlignment="1">
      <alignment horizontal="left" vertical="center" wrapText="1"/>
    </xf>
    <xf numFmtId="0" fontId="7" fillId="34" borderId="18" xfId="0" applyFont="1" applyFill="1" applyBorder="1" applyAlignment="1" quotePrefix="1">
      <alignment horizontal="right" vertical="center" wrapText="1"/>
    </xf>
    <xf numFmtId="0" fontId="7" fillId="34" borderId="19" xfId="0" applyFont="1" applyFill="1" applyBorder="1" applyAlignment="1" quotePrefix="1">
      <alignment horizontal="center" vertical="center" wrapText="1"/>
    </xf>
    <xf numFmtId="0" fontId="6" fillId="0" borderId="12" xfId="0" applyFont="1" applyBorder="1" applyAlignment="1">
      <alignment vertical="top" wrapText="1"/>
    </xf>
    <xf numFmtId="0" fontId="7" fillId="0" borderId="17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9" fontId="7" fillId="34" borderId="13" xfId="0" applyNumberFormat="1" applyFont="1" applyFill="1" applyBorder="1" applyAlignment="1">
      <alignment horizontal="left" vertical="center" wrapText="1"/>
    </xf>
    <xf numFmtId="0" fontId="7" fillId="34" borderId="12" xfId="0" applyFont="1" applyFill="1" applyBorder="1" applyAlignment="1" quotePrefix="1">
      <alignment horizontal="right" vertical="center" wrapText="1"/>
    </xf>
    <xf numFmtId="0" fontId="7" fillId="34" borderId="13" xfId="0" applyFont="1" applyFill="1" applyBorder="1" applyAlignment="1" quotePrefix="1">
      <alignment horizontal="center" vertical="center" wrapText="1"/>
    </xf>
    <xf numFmtId="0" fontId="1" fillId="33" borderId="0" xfId="0" applyFont="1" applyFill="1" applyBorder="1" applyAlignment="1">
      <alignment vertical="top" wrapText="1"/>
    </xf>
    <xf numFmtId="1" fontId="12" fillId="33" borderId="0" xfId="0" applyNumberFormat="1" applyFont="1" applyFill="1" applyBorder="1" applyAlignment="1">
      <alignment/>
    </xf>
    <xf numFmtId="9" fontId="12" fillId="33" borderId="0" xfId="0" applyNumberFormat="1" applyFont="1" applyFill="1" applyBorder="1" applyAlignment="1">
      <alignment horizontal="center" wrapText="1"/>
    </xf>
    <xf numFmtId="0" fontId="12" fillId="33" borderId="0" xfId="0" applyFont="1" applyFill="1" applyBorder="1" applyAlignment="1" quotePrefix="1">
      <alignment horizontal="right" wrapText="1"/>
    </xf>
    <xf numFmtId="0" fontId="0" fillId="33" borderId="0" xfId="0" applyFont="1" applyFill="1" applyBorder="1" applyAlignment="1">
      <alignment horizontal="center" vertical="center" wrapText="1"/>
    </xf>
    <xf numFmtId="2" fontId="0" fillId="33" borderId="0" xfId="0" applyNumberFormat="1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6" fillId="34" borderId="10" xfId="0" applyFont="1" applyFill="1" applyBorder="1" applyAlignment="1">
      <alignment/>
    </xf>
    <xf numFmtId="9" fontId="7" fillId="34" borderId="11" xfId="0" applyNumberFormat="1" applyFont="1" applyFill="1" applyBorder="1" applyAlignment="1">
      <alignment horizontal="center" vertical="center" wrapText="1"/>
    </xf>
    <xf numFmtId="9" fontId="7" fillId="34" borderId="19" xfId="0" applyNumberFormat="1" applyFont="1" applyFill="1" applyBorder="1" applyAlignment="1">
      <alignment horizontal="center" vertical="center" wrapText="1"/>
    </xf>
    <xf numFmtId="9" fontId="7" fillId="34" borderId="13" xfId="0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wrapText="1"/>
    </xf>
    <xf numFmtId="9" fontId="12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7" fillId="34" borderId="12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7" fillId="0" borderId="14" xfId="0" applyFont="1" applyBorder="1" applyAlignment="1">
      <alignment/>
    </xf>
    <xf numFmtId="9" fontId="7" fillId="0" borderId="15" xfId="0" applyNumberFormat="1" applyFont="1" applyBorder="1" applyAlignment="1">
      <alignment horizontal="center" wrapText="1"/>
    </xf>
    <xf numFmtId="9" fontId="7" fillId="0" borderId="20" xfId="0" applyNumberFormat="1" applyFont="1" applyBorder="1" applyAlignment="1">
      <alignment horizontal="center" wrapText="1"/>
    </xf>
    <xf numFmtId="0" fontId="7" fillId="33" borderId="10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0" fontId="12" fillId="33" borderId="19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9" fontId="12" fillId="33" borderId="17" xfId="0" applyNumberFormat="1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/>
    </xf>
    <xf numFmtId="224" fontId="0" fillId="0" borderId="17" xfId="48" applyNumberFormat="1" applyFont="1" applyBorder="1" applyAlignment="1">
      <alignment/>
    </xf>
    <xf numFmtId="0" fontId="7" fillId="34" borderId="15" xfId="0" applyFont="1" applyFill="1" applyBorder="1" applyAlignment="1">
      <alignment vertical="center"/>
    </xf>
    <xf numFmtId="0" fontId="7" fillId="34" borderId="16" xfId="0" applyFont="1" applyFill="1" applyBorder="1" applyAlignment="1" quotePrefix="1">
      <alignment horizontal="right" vertical="center" wrapText="1"/>
    </xf>
    <xf numFmtId="0" fontId="7" fillId="34" borderId="0" xfId="0" applyFont="1" applyFill="1" applyBorder="1" applyAlignment="1" quotePrefix="1">
      <alignment horizontal="right" vertical="center" wrapText="1"/>
    </xf>
    <xf numFmtId="0" fontId="7" fillId="34" borderId="17" xfId="0" applyFont="1" applyFill="1" applyBorder="1" applyAlignment="1" quotePrefix="1">
      <alignment horizontal="right" vertical="center" wrapText="1"/>
    </xf>
    <xf numFmtId="1" fontId="7" fillId="34" borderId="10" xfId="0" applyNumberFormat="1" applyFont="1" applyFill="1" applyBorder="1" applyAlignment="1">
      <alignment vertical="center"/>
    </xf>
    <xf numFmtId="1" fontId="7" fillId="34" borderId="18" xfId="0" applyNumberFormat="1" applyFont="1" applyFill="1" applyBorder="1" applyAlignment="1">
      <alignment vertical="center"/>
    </xf>
    <xf numFmtId="1" fontId="7" fillId="34" borderId="12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7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 quotePrefix="1">
      <alignment horizontal="left"/>
    </xf>
    <xf numFmtId="0" fontId="48" fillId="0" borderId="0" xfId="0" applyFont="1" applyAlignment="1">
      <alignment/>
    </xf>
    <xf numFmtId="0" fontId="0" fillId="34" borderId="14" xfId="0" applyFont="1" applyFill="1" applyBorder="1" applyAlignment="1" quotePrefix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34" borderId="16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1" fontId="7" fillId="34" borderId="16" xfId="0" applyNumberFormat="1" applyFont="1" applyFill="1" applyBorder="1" applyAlignment="1">
      <alignment vertical="center" wrapText="1"/>
    </xf>
    <xf numFmtId="1" fontId="7" fillId="0" borderId="0" xfId="0" applyNumberFormat="1" applyFont="1" applyBorder="1" applyAlignment="1">
      <alignment vertical="center" wrapText="1"/>
    </xf>
    <xf numFmtId="1" fontId="7" fillId="0" borderId="17" xfId="0" applyNumberFormat="1" applyFont="1" applyBorder="1" applyAlignment="1">
      <alignment vertical="center" wrapText="1"/>
    </xf>
    <xf numFmtId="0" fontId="7" fillId="34" borderId="11" xfId="0" applyFont="1" applyFill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6" fillId="34" borderId="10" xfId="0" applyFont="1" applyFill="1" applyBorder="1" applyAlignment="1">
      <alignment vertical="top"/>
    </xf>
    <xf numFmtId="0" fontId="6" fillId="34" borderId="16" xfId="0" applyFont="1" applyFill="1" applyBorder="1" applyAlignment="1">
      <alignment vertical="top"/>
    </xf>
    <xf numFmtId="0" fontId="0" fillId="34" borderId="10" xfId="0" applyFont="1" applyFill="1" applyBorder="1" applyAlignment="1" quotePrefix="1">
      <alignment horizontal="center" wrapText="1"/>
    </xf>
    <xf numFmtId="0" fontId="0" fillId="34" borderId="15" xfId="0" applyFont="1" applyFill="1" applyBorder="1" applyAlignment="1">
      <alignment horizontal="center" wrapText="1"/>
    </xf>
    <xf numFmtId="0" fontId="11" fillId="33" borderId="18" xfId="54" applyFont="1" applyFill="1" applyBorder="1" applyAlignment="1">
      <alignment horizontal="center" vertical="center"/>
      <protection/>
    </xf>
    <xf numFmtId="0" fontId="11" fillId="33" borderId="19" xfId="54" applyFont="1" applyFill="1" applyBorder="1" applyAlignment="1" quotePrefix="1">
      <alignment horizontal="center" vertical="center"/>
      <protection/>
    </xf>
    <xf numFmtId="14" fontId="11" fillId="33" borderId="18" xfId="54" applyNumberFormat="1" applyFont="1" applyFill="1" applyBorder="1" applyAlignment="1" quotePrefix="1">
      <alignment horizontal="center" vertical="center"/>
      <protection/>
    </xf>
    <xf numFmtId="0" fontId="7" fillId="35" borderId="15" xfId="0" applyFont="1" applyFill="1" applyBorder="1" applyAlignment="1" applyProtection="1">
      <alignment horizontal="center" wrapText="1"/>
      <protection locked="0"/>
    </xf>
    <xf numFmtId="0" fontId="7" fillId="35" borderId="20" xfId="0" applyFont="1" applyFill="1" applyBorder="1" applyAlignment="1" applyProtection="1">
      <alignment horizontal="center" wrapText="1"/>
      <protection locked="0"/>
    </xf>
    <xf numFmtId="0" fontId="7" fillId="34" borderId="10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wrapText="1"/>
    </xf>
    <xf numFmtId="0" fontId="7" fillId="34" borderId="17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7" fillId="34" borderId="17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0" xfId="54" applyFont="1" applyFill="1" applyBorder="1" applyAlignment="1">
      <alignment horizontal="center" wrapText="1"/>
      <protection/>
    </xf>
    <xf numFmtId="0" fontId="0" fillId="0" borderId="16" xfId="54" applyFont="1" applyFill="1" applyBorder="1" applyAlignment="1">
      <alignment horizontal="center" wrapText="1"/>
      <protection/>
    </xf>
    <xf numFmtId="0" fontId="0" fillId="0" borderId="11" xfId="54" applyFont="1" applyFill="1" applyBorder="1" applyAlignment="1">
      <alignment horizontal="center" wrapText="1"/>
      <protection/>
    </xf>
    <xf numFmtId="0" fontId="0" fillId="0" borderId="18" xfId="54" applyFont="1" applyFill="1" applyBorder="1" applyAlignment="1">
      <alignment horizontal="center" wrapText="1"/>
      <protection/>
    </xf>
    <xf numFmtId="0" fontId="0" fillId="0" borderId="0" xfId="54" applyFont="1" applyFill="1" applyBorder="1" applyAlignment="1">
      <alignment horizontal="center" wrapText="1"/>
      <protection/>
    </xf>
    <xf numFmtId="0" fontId="0" fillId="0" borderId="19" xfId="54" applyFont="1" applyFill="1" applyBorder="1" applyAlignment="1">
      <alignment horizontal="center" wrapText="1"/>
      <protection/>
    </xf>
    <xf numFmtId="0" fontId="0" fillId="0" borderId="12" xfId="54" applyFont="1" applyFill="1" applyBorder="1" applyAlignment="1">
      <alignment horizontal="center" wrapText="1"/>
      <protection/>
    </xf>
    <xf numFmtId="0" fontId="0" fillId="0" borderId="17" xfId="54" applyFont="1" applyFill="1" applyBorder="1" applyAlignment="1">
      <alignment horizontal="center" wrapText="1"/>
      <protection/>
    </xf>
    <xf numFmtId="0" fontId="0" fillId="0" borderId="13" xfId="54" applyFont="1" applyFill="1" applyBorder="1" applyAlignment="1">
      <alignment horizontal="center" wrapText="1"/>
      <protection/>
    </xf>
    <xf numFmtId="9" fontId="7" fillId="0" borderId="14" xfId="0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9" fontId="7" fillId="0" borderId="15" xfId="0" applyNumberFormat="1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9" fontId="7" fillId="0" borderId="17" xfId="0" applyNumberFormat="1" applyFont="1" applyBorder="1" applyAlignment="1" quotePrefix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10" fillId="33" borderId="16" xfId="54" applyFont="1" applyFill="1" applyBorder="1" applyAlignment="1" quotePrefix="1">
      <alignment horizontal="center" wrapText="1"/>
      <protection/>
    </xf>
    <xf numFmtId="0" fontId="0" fillId="0" borderId="16" xfId="0" applyFont="1" applyBorder="1" applyAlignment="1">
      <alignment wrapText="1"/>
    </xf>
    <xf numFmtId="0" fontId="1" fillId="33" borderId="12" xfId="54" applyFont="1" applyFill="1" applyBorder="1" applyAlignment="1" quotePrefix="1">
      <alignment horizontal="center" wrapTex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8" fillId="33" borderId="18" xfId="54" applyFont="1" applyFill="1" applyBorder="1" applyAlignment="1" quotePrefix="1">
      <alignment horizontal="center" wrapText="1"/>
      <protection/>
    </xf>
    <xf numFmtId="0" fontId="0" fillId="0" borderId="0" xfId="0" applyAlignment="1">
      <alignment wrapText="1"/>
    </xf>
    <xf numFmtId="0" fontId="0" fillId="0" borderId="19" xfId="0" applyBorder="1" applyAlignment="1">
      <alignment wrapText="1"/>
    </xf>
    <xf numFmtId="0" fontId="10" fillId="33" borderId="18" xfId="54" applyFont="1" applyFill="1" applyBorder="1" applyAlignment="1">
      <alignment horizontal="center" wrapText="1"/>
      <protection/>
    </xf>
    <xf numFmtId="0" fontId="13" fillId="0" borderId="0" xfId="0" applyFont="1" applyAlignment="1">
      <alignment wrapText="1"/>
    </xf>
    <xf numFmtId="0" fontId="13" fillId="0" borderId="19" xfId="0" applyFont="1" applyBorder="1" applyAlignment="1">
      <alignment wrapText="1"/>
    </xf>
    <xf numFmtId="0" fontId="0" fillId="0" borderId="22" xfId="0" applyBorder="1" applyAlignment="1" quotePrefix="1">
      <alignment horizontal="center"/>
    </xf>
    <xf numFmtId="0" fontId="0" fillId="0" borderId="21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36" borderId="0" xfId="0" applyFill="1" applyAlignment="1">
      <alignment/>
    </xf>
    <xf numFmtId="0" fontId="0" fillId="36" borderId="0" xfId="0" applyFill="1" applyAlignment="1" quotePrefix="1">
      <alignment horizontal="left"/>
    </xf>
    <xf numFmtId="0" fontId="0" fillId="11" borderId="12" xfId="0" applyFill="1" applyBorder="1" applyAlignment="1">
      <alignment horizontal="right"/>
    </xf>
    <xf numFmtId="0" fontId="0" fillId="0" borderId="0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6" xfId="0" applyBorder="1" applyAlignment="1" quotePrefix="1">
      <alignment horizontal="center"/>
    </xf>
    <xf numFmtId="0" fontId="0" fillId="0" borderId="22" xfId="0" applyBorder="1" applyAlignment="1" quotePrefix="1">
      <alignment horizontal="left"/>
    </xf>
    <xf numFmtId="1" fontId="0" fillId="0" borderId="16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11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11" borderId="21" xfId="0" applyFill="1" applyBorder="1" applyAlignment="1">
      <alignment horizontal="center"/>
    </xf>
    <xf numFmtId="0" fontId="0" fillId="11" borderId="22" xfId="0" applyFill="1" applyBorder="1" applyAlignment="1">
      <alignment horizontal="center"/>
    </xf>
    <xf numFmtId="0" fontId="0" fillId="11" borderId="23" xfId="0" applyFill="1" applyBorder="1" applyAlignment="1">
      <alignment horizontal="center"/>
    </xf>
    <xf numFmtId="2" fontId="0" fillId="0" borderId="21" xfId="0" applyNumberFormat="1" applyBorder="1" applyAlignment="1">
      <alignment horizontal="center"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_Prüfplanübersicht-LAR Tes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76200</xdr:rowOff>
    </xdr:from>
    <xdr:to>
      <xdr:col>2</xdr:col>
      <xdr:colOff>1543050</xdr:colOff>
      <xdr:row>3</xdr:row>
      <xdr:rowOff>0</xdr:rowOff>
    </xdr:to>
    <xdr:pic macro="[0]!DieseArbeitsmappe.Prüfplanübersicht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2028825" cy="838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1-rauch05\Krebsr$\Eigene%20Dateien\MSOffice\EXCEL\LACK\LAR_0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weisd."/>
      <sheetName val="Invent."/>
      <sheetName val="WI+III"/>
      <sheetName val="m²-LBKST"/>
      <sheetName val="Lackbk."/>
      <sheetName val="Auftrm."/>
      <sheetName val="alt"/>
      <sheetName val="neu"/>
      <sheetName val="Hilfsstoffe"/>
      <sheetName val="LAR.Beschreibung"/>
      <sheetName val="UV-Lack-Versuch (2)"/>
      <sheetName val="P"/>
      <sheetName val="Tabel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9"/>
  <sheetViews>
    <sheetView zoomScalePageLayoutView="0" workbookViewId="0" topLeftCell="A61">
      <selection activeCell="G16" sqref="G16"/>
    </sheetView>
  </sheetViews>
  <sheetFormatPr defaultColWidth="11.421875" defaultRowHeight="12.75"/>
  <cols>
    <col min="4" max="4" width="9.421875" style="0" customWidth="1"/>
    <col min="5" max="10" width="7.8515625" style="0" customWidth="1"/>
  </cols>
  <sheetData>
    <row r="2" ht="12.75">
      <c r="A2" s="86" t="s">
        <v>26</v>
      </c>
    </row>
    <row r="4" ht="12.75">
      <c r="A4" t="s">
        <v>27</v>
      </c>
    </row>
    <row r="5" ht="12.75">
      <c r="A5" t="s">
        <v>28</v>
      </c>
    </row>
    <row r="7" spans="1:4" ht="12.75">
      <c r="A7" s="160">
        <v>0.2</v>
      </c>
      <c r="B7" s="161" t="s">
        <v>43</v>
      </c>
      <c r="C7" s="160"/>
      <c r="D7" s="160"/>
    </row>
    <row r="8" ht="12.75">
      <c r="A8" s="96" t="s">
        <v>38</v>
      </c>
    </row>
    <row r="12" spans="1:4" ht="12.75">
      <c r="A12" s="90" t="s">
        <v>31</v>
      </c>
      <c r="B12" s="90" t="s">
        <v>34</v>
      </c>
      <c r="C12" s="93"/>
      <c r="D12" s="93"/>
    </row>
    <row r="13" spans="1:4" ht="12.75">
      <c r="A13" s="91" t="s">
        <v>32</v>
      </c>
      <c r="B13" s="91"/>
      <c r="C13" s="94"/>
      <c r="D13" s="94"/>
    </row>
    <row r="14" spans="1:4" ht="12.75">
      <c r="A14" s="91" t="s">
        <v>33</v>
      </c>
      <c r="B14" s="91" t="s">
        <v>35</v>
      </c>
      <c r="C14" s="94"/>
      <c r="D14" s="94"/>
    </row>
    <row r="15" spans="1:4" ht="12.75">
      <c r="A15" s="92"/>
      <c r="B15" s="92"/>
      <c r="C15" s="92" t="s">
        <v>36</v>
      </c>
      <c r="D15" s="95" t="s">
        <v>37</v>
      </c>
    </row>
    <row r="16" spans="1:4" ht="12.75">
      <c r="A16" s="89">
        <v>70</v>
      </c>
      <c r="B16" s="89">
        <v>40</v>
      </c>
      <c r="C16" s="89">
        <f>+A16/(B16*A$7)</f>
        <v>8.75</v>
      </c>
      <c r="D16" s="89">
        <f>+C16*10</f>
        <v>87.5</v>
      </c>
    </row>
    <row r="17" spans="1:4" ht="12.75">
      <c r="A17" s="89">
        <v>70</v>
      </c>
      <c r="B17" s="89">
        <v>20</v>
      </c>
      <c r="C17" s="89">
        <f>+A17/(B17*A$7)</f>
        <v>17.5</v>
      </c>
      <c r="D17" s="89">
        <f>+C17*10</f>
        <v>175</v>
      </c>
    </row>
    <row r="18" spans="1:4" ht="12.75">
      <c r="A18" s="89">
        <v>70</v>
      </c>
      <c r="B18" s="89">
        <v>50</v>
      </c>
      <c r="C18" s="89">
        <f>+A18/(B18*A$7)</f>
        <v>7</v>
      </c>
      <c r="D18" s="89">
        <f>+C18*10</f>
        <v>70</v>
      </c>
    </row>
    <row r="19" spans="1:4" ht="12.75">
      <c r="A19" s="89"/>
      <c r="B19" s="89"/>
      <c r="C19" s="89"/>
      <c r="D19" s="89"/>
    </row>
    <row r="20" spans="1:4" ht="12.75">
      <c r="A20" s="89"/>
      <c r="B20" s="89"/>
      <c r="C20" s="89"/>
      <c r="D20" s="89"/>
    </row>
    <row r="21" spans="1:10" ht="12.75">
      <c r="A21" s="90" t="s">
        <v>39</v>
      </c>
      <c r="B21" s="90" t="s">
        <v>40</v>
      </c>
      <c r="C21" s="156" t="s">
        <v>39</v>
      </c>
      <c r="D21" s="166" t="s">
        <v>52</v>
      </c>
      <c r="E21" s="157" t="s">
        <v>34</v>
      </c>
      <c r="F21" s="158"/>
      <c r="G21" s="157" t="s">
        <v>34</v>
      </c>
      <c r="H21" s="158"/>
      <c r="I21" s="157" t="s">
        <v>34</v>
      </c>
      <c r="J21" s="158"/>
    </row>
    <row r="22" spans="1:10" ht="12.75">
      <c r="A22" s="155" t="s">
        <v>46</v>
      </c>
      <c r="B22" s="91" t="s">
        <v>47</v>
      </c>
      <c r="C22" s="91" t="s">
        <v>41</v>
      </c>
      <c r="D22" s="163" t="s">
        <v>51</v>
      </c>
      <c r="E22" s="162">
        <v>25</v>
      </c>
      <c r="F22" s="159" t="s">
        <v>18</v>
      </c>
      <c r="G22" s="162">
        <v>40</v>
      </c>
      <c r="H22" s="159" t="s">
        <v>18</v>
      </c>
      <c r="I22" s="162">
        <v>50</v>
      </c>
      <c r="J22" s="159" t="s">
        <v>18</v>
      </c>
    </row>
    <row r="23" spans="1:10" ht="12.75">
      <c r="A23" s="91" t="s">
        <v>45</v>
      </c>
      <c r="B23" s="91" t="s">
        <v>48</v>
      </c>
      <c r="C23" s="91"/>
      <c r="D23" s="163" t="s">
        <v>50</v>
      </c>
      <c r="E23" s="94"/>
      <c r="F23" s="94"/>
      <c r="G23" s="94"/>
      <c r="H23" s="94"/>
      <c r="I23" s="94"/>
      <c r="J23" s="94"/>
    </row>
    <row r="24" spans="1:10" ht="12.75">
      <c r="A24" s="91" t="s">
        <v>42</v>
      </c>
      <c r="B24" s="91"/>
      <c r="C24" s="91" t="s">
        <v>49</v>
      </c>
      <c r="D24" s="163" t="s">
        <v>33</v>
      </c>
      <c r="E24" s="91" t="s">
        <v>36</v>
      </c>
      <c r="F24" s="167" t="s">
        <v>44</v>
      </c>
      <c r="G24" s="91" t="s">
        <v>36</v>
      </c>
      <c r="H24" s="167" t="s">
        <v>44</v>
      </c>
      <c r="I24" s="91" t="s">
        <v>36</v>
      </c>
      <c r="J24" s="167" t="s">
        <v>44</v>
      </c>
    </row>
    <row r="25" spans="1:10" ht="12.75">
      <c r="A25" s="175">
        <v>20</v>
      </c>
      <c r="B25" s="178">
        <v>3</v>
      </c>
      <c r="C25" s="181">
        <f>+(A25/2)*(A25/2)*PI()/100</f>
        <v>3.141592653589793</v>
      </c>
      <c r="D25" s="168">
        <f>+C25*B25</f>
        <v>9.42477796076938</v>
      </c>
      <c r="E25" s="169">
        <f>+$D25/(E$22*$A$7)</f>
        <v>1.8849555921538759</v>
      </c>
      <c r="F25" s="170">
        <f>+E25*9.81</f>
        <v>18.491414359029523</v>
      </c>
      <c r="G25" s="169">
        <f>+$D25/(G$22*$A$7)</f>
        <v>1.1780972450961724</v>
      </c>
      <c r="H25" s="170">
        <f>+G25*9.81</f>
        <v>11.557133974393452</v>
      </c>
      <c r="I25" s="169">
        <f>+$D25/(I$22*$A$7)</f>
        <v>0.9424777960769379</v>
      </c>
      <c r="J25" s="170">
        <f>+I25*9.81</f>
        <v>9.245707179514762</v>
      </c>
    </row>
    <row r="26" spans="1:10" ht="12.75">
      <c r="A26" s="176"/>
      <c r="B26" s="179">
        <v>4</v>
      </c>
      <c r="C26" s="176"/>
      <c r="D26" s="171">
        <f>+C25*B26</f>
        <v>12.566370614359172</v>
      </c>
      <c r="E26" s="164">
        <f>+$D26/(E$22*$A$7)</f>
        <v>2.5132741228718345</v>
      </c>
      <c r="F26" s="165">
        <f>+E26*9.81</f>
        <v>24.655219145372698</v>
      </c>
      <c r="G26" s="164">
        <f>+$D26/(G$22*$A$7)</f>
        <v>1.5707963267948966</v>
      </c>
      <c r="H26" s="165">
        <f aca="true" t="shared" si="0" ref="H26:H49">+G26*9.81</f>
        <v>15.409511965857936</v>
      </c>
      <c r="I26" s="164">
        <f>+$D26/(I$22*$A$7)</f>
        <v>1.2566370614359172</v>
      </c>
      <c r="J26" s="165">
        <f>+I26*9.81</f>
        <v>12.327609572686349</v>
      </c>
    </row>
    <row r="27" spans="1:10" ht="12.75">
      <c r="A27" s="176"/>
      <c r="B27" s="179">
        <v>5</v>
      </c>
      <c r="C27" s="176"/>
      <c r="D27" s="171">
        <f>+C25*B27</f>
        <v>15.707963267948966</v>
      </c>
      <c r="E27" s="164">
        <f>+$D27/(E$22*$A$7)</f>
        <v>3.141592653589793</v>
      </c>
      <c r="F27" s="165">
        <f aca="true" t="shared" si="1" ref="F27:F49">+E27*9.81</f>
        <v>30.819023931715872</v>
      </c>
      <c r="G27" s="164">
        <f>+$D27/(G$22*$A$7)</f>
        <v>1.9634954084936207</v>
      </c>
      <c r="H27" s="165">
        <f t="shared" si="0"/>
        <v>19.26188995732242</v>
      </c>
      <c r="I27" s="164">
        <f>+$D27/(I$22*$A$7)</f>
        <v>1.5707963267948966</v>
      </c>
      <c r="J27" s="165">
        <f aca="true" t="shared" si="2" ref="J27:J49">+I27*9.81</f>
        <v>15.409511965857936</v>
      </c>
    </row>
    <row r="28" spans="1:10" ht="12.75">
      <c r="A28" s="176"/>
      <c r="B28" s="179">
        <v>6</v>
      </c>
      <c r="C28" s="176"/>
      <c r="D28" s="171">
        <f>+C25*B28</f>
        <v>18.84955592153876</v>
      </c>
      <c r="E28" s="164">
        <f>+$D28/(E$22*$A$7)</f>
        <v>3.7699111843077517</v>
      </c>
      <c r="F28" s="165">
        <f t="shared" si="1"/>
        <v>36.98282871805905</v>
      </c>
      <c r="G28" s="164">
        <f>+$D28/(G$22*$A$7)</f>
        <v>2.356194490192345</v>
      </c>
      <c r="H28" s="165">
        <f t="shared" si="0"/>
        <v>23.114267948786903</v>
      </c>
      <c r="I28" s="164">
        <f>+$D28/(I$22*$A$7)</f>
        <v>1.8849555921538759</v>
      </c>
      <c r="J28" s="165">
        <f t="shared" si="2"/>
        <v>18.491414359029523</v>
      </c>
    </row>
    <row r="29" spans="1:10" ht="12.75">
      <c r="A29" s="177"/>
      <c r="B29" s="180">
        <v>7</v>
      </c>
      <c r="C29" s="177"/>
      <c r="D29" s="172">
        <f>+C25*B29</f>
        <v>21.991148575128552</v>
      </c>
      <c r="E29" s="173">
        <f>+$D29/(E$22*$A$7)</f>
        <v>4.39822971502571</v>
      </c>
      <c r="F29" s="174">
        <f t="shared" si="1"/>
        <v>43.14663350440222</v>
      </c>
      <c r="G29" s="173">
        <f>+$D29/(G$22*$A$7)</f>
        <v>2.748893571891069</v>
      </c>
      <c r="H29" s="174">
        <f t="shared" si="0"/>
        <v>26.96664594025139</v>
      </c>
      <c r="I29" s="173">
        <f>+$D29/(I$22*$A$7)</f>
        <v>2.199114857512855</v>
      </c>
      <c r="J29" s="174">
        <f t="shared" si="2"/>
        <v>21.57331675220111</v>
      </c>
    </row>
    <row r="30" spans="1:10" ht="12.75">
      <c r="A30" s="175">
        <v>25</v>
      </c>
      <c r="B30" s="178">
        <v>3</v>
      </c>
      <c r="C30" s="181">
        <f aca="true" t="shared" si="3" ref="C30:C45">+(A30/2)*(A30/2)*PI()/100</f>
        <v>4.908738521234052</v>
      </c>
      <c r="D30" s="168">
        <f>+C30*B30</f>
        <v>14.726215563702155</v>
      </c>
      <c r="E30" s="169">
        <f>+$D30/(E$22*$A$7)</f>
        <v>2.945243112740431</v>
      </c>
      <c r="F30" s="170">
        <f t="shared" si="1"/>
        <v>28.89283493598363</v>
      </c>
      <c r="G30" s="169">
        <f>+$D30/(G$22*$A$7)</f>
        <v>1.8407769454627694</v>
      </c>
      <c r="H30" s="170">
        <f t="shared" si="0"/>
        <v>18.05802183498977</v>
      </c>
      <c r="I30" s="169">
        <f>+$D30/(I$22*$A$7)</f>
        <v>1.4726215563702154</v>
      </c>
      <c r="J30" s="170">
        <f t="shared" si="2"/>
        <v>14.446417467991814</v>
      </c>
    </row>
    <row r="31" spans="1:10" ht="12.75">
      <c r="A31" s="176"/>
      <c r="B31" s="179">
        <v>4</v>
      </c>
      <c r="C31" s="176"/>
      <c r="D31" s="171">
        <f>+C30*B31</f>
        <v>19.634954084936208</v>
      </c>
      <c r="E31" s="164">
        <f>+$D31/(E$22*$A$7)</f>
        <v>3.9269908169872414</v>
      </c>
      <c r="F31" s="165">
        <f t="shared" si="1"/>
        <v>38.52377991464484</v>
      </c>
      <c r="G31" s="164">
        <f>+$D31/(G$22*$A$7)</f>
        <v>2.454369260617026</v>
      </c>
      <c r="H31" s="165">
        <f t="shared" si="0"/>
        <v>24.077362446653026</v>
      </c>
      <c r="I31" s="164">
        <f>+$D31/(I$22*$A$7)</f>
        <v>1.9634954084936207</v>
      </c>
      <c r="J31" s="165">
        <f t="shared" si="2"/>
        <v>19.26188995732242</v>
      </c>
    </row>
    <row r="32" spans="1:10" ht="12.75">
      <c r="A32" s="176"/>
      <c r="B32" s="179">
        <v>5</v>
      </c>
      <c r="C32" s="176"/>
      <c r="D32" s="171">
        <f>+C30*B32</f>
        <v>24.54369260617026</v>
      </c>
      <c r="E32" s="164">
        <f>+$D32/(E$22*$A$7)</f>
        <v>4.908738521234052</v>
      </c>
      <c r="F32" s="165">
        <f t="shared" si="1"/>
        <v>48.15472489330605</v>
      </c>
      <c r="G32" s="164">
        <f>+$D32/(G$22*$A$7)</f>
        <v>3.0679615757712826</v>
      </c>
      <c r="H32" s="165">
        <f t="shared" si="0"/>
        <v>30.096703058316283</v>
      </c>
      <c r="I32" s="164">
        <f>+$D32/(I$22*$A$7)</f>
        <v>2.454369260617026</v>
      </c>
      <c r="J32" s="165">
        <f t="shared" si="2"/>
        <v>24.077362446653026</v>
      </c>
    </row>
    <row r="33" spans="1:10" ht="12.75">
      <c r="A33" s="176"/>
      <c r="B33" s="179">
        <v>6</v>
      </c>
      <c r="C33" s="176"/>
      <c r="D33" s="171">
        <f>+C30*B33</f>
        <v>29.45243112740431</v>
      </c>
      <c r="E33" s="164">
        <f>+$D33/(E$22*$A$7)</f>
        <v>5.890486225480862</v>
      </c>
      <c r="F33" s="165">
        <f t="shared" si="1"/>
        <v>57.78566987196726</v>
      </c>
      <c r="G33" s="164">
        <f>+$D33/(G$22*$A$7)</f>
        <v>3.6815538909255388</v>
      </c>
      <c r="H33" s="165">
        <f t="shared" si="0"/>
        <v>36.11604366997954</v>
      </c>
      <c r="I33" s="164">
        <f>+$D33/(I$22*$A$7)</f>
        <v>2.945243112740431</v>
      </c>
      <c r="J33" s="165">
        <f t="shared" si="2"/>
        <v>28.89283493598363</v>
      </c>
    </row>
    <row r="34" spans="1:10" ht="12.75">
      <c r="A34" s="177"/>
      <c r="B34" s="180">
        <v>7</v>
      </c>
      <c r="C34" s="177"/>
      <c r="D34" s="172">
        <f>+C30*B34</f>
        <v>34.361169648638366</v>
      </c>
      <c r="E34" s="173">
        <f>+$D34/(E$22*$A$7)</f>
        <v>6.872233929727673</v>
      </c>
      <c r="F34" s="174">
        <f t="shared" si="1"/>
        <v>67.41661485062848</v>
      </c>
      <c r="G34" s="173">
        <f>+$D34/(G$22*$A$7)</f>
        <v>4.295146206079796</v>
      </c>
      <c r="H34" s="174">
        <f t="shared" si="0"/>
        <v>42.1353842816428</v>
      </c>
      <c r="I34" s="173">
        <f>+$D34/(I$22*$A$7)</f>
        <v>3.4361169648638366</v>
      </c>
      <c r="J34" s="174">
        <f t="shared" si="2"/>
        <v>33.70830742531424</v>
      </c>
    </row>
    <row r="35" spans="1:10" ht="12.75">
      <c r="A35" s="175">
        <v>30</v>
      </c>
      <c r="B35" s="178">
        <v>3</v>
      </c>
      <c r="C35" s="181">
        <f t="shared" si="3"/>
        <v>7.0685834705770345</v>
      </c>
      <c r="D35" s="168">
        <f>+C35*B35</f>
        <v>21.205750411731103</v>
      </c>
      <c r="E35" s="169">
        <f>+$D35/(E$22*$A$7)</f>
        <v>4.241150082346221</v>
      </c>
      <c r="F35" s="170">
        <f t="shared" si="1"/>
        <v>41.60568230781643</v>
      </c>
      <c r="G35" s="169">
        <f>+$D35/(G$22*$A$7)</f>
        <v>2.650718801466388</v>
      </c>
      <c r="H35" s="170">
        <f t="shared" si="0"/>
        <v>26.003551442385266</v>
      </c>
      <c r="I35" s="169">
        <f>+$D35/(I$22*$A$7)</f>
        <v>2.1205750411731104</v>
      </c>
      <c r="J35" s="170">
        <f t="shared" si="2"/>
        <v>20.802841153908215</v>
      </c>
    </row>
    <row r="36" spans="1:10" ht="12.75">
      <c r="A36" s="176"/>
      <c r="B36" s="179">
        <v>4</v>
      </c>
      <c r="C36" s="176"/>
      <c r="D36" s="171">
        <f>+C35*B36</f>
        <v>28.274333882308138</v>
      </c>
      <c r="E36" s="164">
        <f>+$D36/(E$22*$A$7)</f>
        <v>5.654866776461628</v>
      </c>
      <c r="F36" s="165">
        <f t="shared" si="1"/>
        <v>55.474243077088566</v>
      </c>
      <c r="G36" s="164">
        <f>+$D36/(G$22*$A$7)</f>
        <v>3.5342917352885173</v>
      </c>
      <c r="H36" s="165">
        <f t="shared" si="0"/>
        <v>34.671401923180355</v>
      </c>
      <c r="I36" s="164">
        <f>+$D36/(I$22*$A$7)</f>
        <v>2.827433388230814</v>
      </c>
      <c r="J36" s="165">
        <f t="shared" si="2"/>
        <v>27.737121538544283</v>
      </c>
    </row>
    <row r="37" spans="1:10" ht="12.75">
      <c r="A37" s="176"/>
      <c r="B37" s="179">
        <v>5</v>
      </c>
      <c r="C37" s="176"/>
      <c r="D37" s="171">
        <f>+C35*B37</f>
        <v>35.34291735288517</v>
      </c>
      <c r="E37" s="164">
        <f>+$D37/(E$22*$A$7)</f>
        <v>7.0685834705770345</v>
      </c>
      <c r="F37" s="165">
        <f t="shared" si="1"/>
        <v>69.34280384636071</v>
      </c>
      <c r="G37" s="164">
        <f>+$D37/(G$22*$A$7)</f>
        <v>4.417864669110647</v>
      </c>
      <c r="H37" s="165">
        <f t="shared" si="0"/>
        <v>43.33925240397544</v>
      </c>
      <c r="I37" s="164">
        <f>+$D37/(I$22*$A$7)</f>
        <v>3.5342917352885173</v>
      </c>
      <c r="J37" s="165">
        <f t="shared" si="2"/>
        <v>34.671401923180355</v>
      </c>
    </row>
    <row r="38" spans="1:10" ht="12.75">
      <c r="A38" s="176"/>
      <c r="B38" s="179">
        <v>6</v>
      </c>
      <c r="C38" s="176"/>
      <c r="D38" s="171">
        <f>+C35*B38</f>
        <v>42.411500823462205</v>
      </c>
      <c r="E38" s="164">
        <f>+$D38/(E$22*$A$7)</f>
        <v>8.482300164692441</v>
      </c>
      <c r="F38" s="165">
        <f t="shared" si="1"/>
        <v>83.21136461563286</v>
      </c>
      <c r="G38" s="164">
        <f>+$D38/(G$22*$A$7)</f>
        <v>5.301437602932776</v>
      </c>
      <c r="H38" s="165">
        <f t="shared" si="0"/>
        <v>52.00710288477053</v>
      </c>
      <c r="I38" s="164">
        <f>+$D38/(I$22*$A$7)</f>
        <v>4.241150082346221</v>
      </c>
      <c r="J38" s="165">
        <f t="shared" si="2"/>
        <v>41.60568230781643</v>
      </c>
    </row>
    <row r="39" spans="1:10" ht="12.75">
      <c r="A39" s="177"/>
      <c r="B39" s="180">
        <v>7</v>
      </c>
      <c r="C39" s="177"/>
      <c r="D39" s="172">
        <f>+C35*B39</f>
        <v>49.480084294039244</v>
      </c>
      <c r="E39" s="173">
        <f>+$D39/(E$22*$A$7)</f>
        <v>9.89601685880785</v>
      </c>
      <c r="F39" s="174">
        <f t="shared" si="1"/>
        <v>97.07992538490501</v>
      </c>
      <c r="G39" s="173">
        <f>+$D39/(G$22*$A$7)</f>
        <v>6.1850105367549055</v>
      </c>
      <c r="H39" s="174">
        <f t="shared" si="0"/>
        <v>60.67495336556563</v>
      </c>
      <c r="I39" s="173">
        <f>+$D39/(I$22*$A$7)</f>
        <v>4.948008429403925</v>
      </c>
      <c r="J39" s="174">
        <f t="shared" si="2"/>
        <v>48.539962692452505</v>
      </c>
    </row>
    <row r="40" spans="1:10" ht="12.75">
      <c r="A40" s="175">
        <v>35</v>
      </c>
      <c r="B40" s="178">
        <v>3</v>
      </c>
      <c r="C40" s="181">
        <f t="shared" si="3"/>
        <v>9.62112750161874</v>
      </c>
      <c r="D40" s="168">
        <f>+C40*B40</f>
        <v>28.863382504856222</v>
      </c>
      <c r="E40" s="169">
        <f>+$D40/(E$22*$A$7)</f>
        <v>5.772676500971245</v>
      </c>
      <c r="F40" s="170">
        <f t="shared" si="1"/>
        <v>56.629956474527916</v>
      </c>
      <c r="G40" s="169">
        <f>+$D40/(G$22*$A$7)</f>
        <v>3.607922813107028</v>
      </c>
      <c r="H40" s="170">
        <f t="shared" si="0"/>
        <v>35.393722796579944</v>
      </c>
      <c r="I40" s="169">
        <f>+$D40/(I$22*$A$7)</f>
        <v>2.8863382504856223</v>
      </c>
      <c r="J40" s="170">
        <f t="shared" si="2"/>
        <v>28.314978237263958</v>
      </c>
    </row>
    <row r="41" spans="1:10" ht="12.75">
      <c r="A41" s="176"/>
      <c r="B41" s="179">
        <v>4</v>
      </c>
      <c r="C41" s="176"/>
      <c r="D41" s="171">
        <f>+C40*B41</f>
        <v>38.48451000647496</v>
      </c>
      <c r="E41" s="164">
        <f>+$D41/(E$22*$A$7)</f>
        <v>7.696902001294992</v>
      </c>
      <c r="F41" s="165">
        <f t="shared" si="1"/>
        <v>75.50660863270387</v>
      </c>
      <c r="G41" s="164">
        <f>+$D41/(G$22*$A$7)</f>
        <v>4.81056375080937</v>
      </c>
      <c r="H41" s="165">
        <f t="shared" si="0"/>
        <v>47.19163039543992</v>
      </c>
      <c r="I41" s="164">
        <f>+$D41/(I$22*$A$7)</f>
        <v>3.848451000647496</v>
      </c>
      <c r="J41" s="165">
        <f t="shared" si="2"/>
        <v>37.75330431635194</v>
      </c>
    </row>
    <row r="42" spans="1:10" ht="12.75">
      <c r="A42" s="176"/>
      <c r="B42" s="179">
        <v>5</v>
      </c>
      <c r="C42" s="176"/>
      <c r="D42" s="171">
        <f>+C40*B42</f>
        <v>48.10563750809371</v>
      </c>
      <c r="E42" s="164">
        <f>+$D42/(E$22*$A$7)</f>
        <v>9.62112750161874</v>
      </c>
      <c r="F42" s="165">
        <f t="shared" si="1"/>
        <v>94.38326079087985</v>
      </c>
      <c r="G42" s="164">
        <f>+$D42/(G$22*$A$7)</f>
        <v>6.013204688511713</v>
      </c>
      <c r="H42" s="165">
        <f t="shared" si="0"/>
        <v>58.98953799429991</v>
      </c>
      <c r="I42" s="164">
        <f>+$D42/(I$22*$A$7)</f>
        <v>4.81056375080937</v>
      </c>
      <c r="J42" s="165">
        <f t="shared" si="2"/>
        <v>47.19163039543992</v>
      </c>
    </row>
    <row r="43" spans="1:10" ht="12.75">
      <c r="A43" s="176"/>
      <c r="B43" s="179">
        <v>6</v>
      </c>
      <c r="C43" s="176"/>
      <c r="D43" s="171">
        <f>+C40*B43</f>
        <v>57.726765009712445</v>
      </c>
      <c r="E43" s="164">
        <f>+$D43/(E$22*$A$7)</f>
        <v>11.54535300194249</v>
      </c>
      <c r="F43" s="165">
        <f t="shared" si="1"/>
        <v>113.25991294905583</v>
      </c>
      <c r="G43" s="164">
        <f>+$D43/(G$22*$A$7)</f>
        <v>7.215845626214056</v>
      </c>
      <c r="H43" s="165">
        <f t="shared" si="0"/>
        <v>70.78744559315989</v>
      </c>
      <c r="I43" s="164">
        <f>+$D43/(I$22*$A$7)</f>
        <v>5.772676500971245</v>
      </c>
      <c r="J43" s="165">
        <f t="shared" si="2"/>
        <v>56.629956474527916</v>
      </c>
    </row>
    <row r="44" spans="1:10" ht="12.75">
      <c r="A44" s="177"/>
      <c r="B44" s="180">
        <v>7</v>
      </c>
      <c r="C44" s="177"/>
      <c r="D44" s="172">
        <f>+C40*B44</f>
        <v>67.34789251133118</v>
      </c>
      <c r="E44" s="173">
        <f>+$D44/(E$22*$A$7)</f>
        <v>13.469578502266236</v>
      </c>
      <c r="F44" s="174">
        <f t="shared" si="1"/>
        <v>132.13656510723177</v>
      </c>
      <c r="G44" s="173">
        <f>+$D44/(G$22*$A$7)</f>
        <v>8.418486563916398</v>
      </c>
      <c r="H44" s="174">
        <f t="shared" si="0"/>
        <v>82.58535319201987</v>
      </c>
      <c r="I44" s="173">
        <f>+$D44/(I$22*$A$7)</f>
        <v>6.734789251133118</v>
      </c>
      <c r="J44" s="174">
        <f t="shared" si="2"/>
        <v>66.06828255361589</v>
      </c>
    </row>
    <row r="45" spans="1:10" ht="12.75">
      <c r="A45" s="175">
        <v>40</v>
      </c>
      <c r="B45" s="178">
        <v>3</v>
      </c>
      <c r="C45" s="181">
        <f t="shared" si="3"/>
        <v>12.566370614359172</v>
      </c>
      <c r="D45" s="168">
        <f>+C45*B45</f>
        <v>37.69911184307752</v>
      </c>
      <c r="E45" s="169">
        <f>+$D45/(E$22*$A$7)</f>
        <v>7.5398223686155035</v>
      </c>
      <c r="F45" s="170">
        <f t="shared" si="1"/>
        <v>73.9656574361181</v>
      </c>
      <c r="G45" s="169">
        <f>+$D45/(G$22*$A$7)</f>
        <v>4.71238898038469</v>
      </c>
      <c r="H45" s="170">
        <f t="shared" si="0"/>
        <v>46.228535897573806</v>
      </c>
      <c r="I45" s="169">
        <f>+$D45/(I$22*$A$7)</f>
        <v>3.7699111843077517</v>
      </c>
      <c r="J45" s="170">
        <f t="shared" si="2"/>
        <v>36.98282871805905</v>
      </c>
    </row>
    <row r="46" spans="1:10" ht="12.75">
      <c r="A46" s="176"/>
      <c r="B46" s="179">
        <v>4</v>
      </c>
      <c r="C46" s="176"/>
      <c r="D46" s="171">
        <f>+C45*B46</f>
        <v>50.26548245743669</v>
      </c>
      <c r="E46" s="164">
        <f>+$D46/(E$22*$A$7)</f>
        <v>10.053096491487338</v>
      </c>
      <c r="F46" s="165">
        <f t="shared" si="1"/>
        <v>98.62087658149079</v>
      </c>
      <c r="G46" s="164">
        <f>+$D46/(G$22*$A$7)</f>
        <v>6.283185307179586</v>
      </c>
      <c r="H46" s="165">
        <f t="shared" si="0"/>
        <v>61.638047863431744</v>
      </c>
      <c r="I46" s="164">
        <f>+$D46/(I$22*$A$7)</f>
        <v>5.026548245743669</v>
      </c>
      <c r="J46" s="165">
        <f t="shared" si="2"/>
        <v>49.310438290745395</v>
      </c>
    </row>
    <row r="47" spans="1:10" ht="12.75">
      <c r="A47" s="176"/>
      <c r="B47" s="179">
        <v>5</v>
      </c>
      <c r="C47" s="176"/>
      <c r="D47" s="171">
        <f>+C45*B47</f>
        <v>62.83185307179586</v>
      </c>
      <c r="E47" s="164">
        <f>+$D47/(E$22*$A$7)</f>
        <v>12.566370614359172</v>
      </c>
      <c r="F47" s="165">
        <f t="shared" si="1"/>
        <v>123.27609572686349</v>
      </c>
      <c r="G47" s="164">
        <f>+$D47/(G$22*$A$7)</f>
        <v>7.853981633974483</v>
      </c>
      <c r="H47" s="165">
        <f t="shared" si="0"/>
        <v>77.04755982928968</v>
      </c>
      <c r="I47" s="164">
        <f>+$D47/(I$22*$A$7)</f>
        <v>6.283185307179586</v>
      </c>
      <c r="J47" s="165">
        <f t="shared" si="2"/>
        <v>61.638047863431744</v>
      </c>
    </row>
    <row r="48" spans="1:10" ht="12.75">
      <c r="A48" s="176"/>
      <c r="B48" s="179">
        <v>6</v>
      </c>
      <c r="C48" s="176"/>
      <c r="D48" s="171">
        <f>+C45*B48</f>
        <v>75.39822368615503</v>
      </c>
      <c r="E48" s="164">
        <f>+$D48/(E$22*$A$7)</f>
        <v>15.079644737231007</v>
      </c>
      <c r="F48" s="165">
        <f t="shared" si="1"/>
        <v>147.9313148722362</v>
      </c>
      <c r="G48" s="164">
        <f>+$D48/(G$22*$A$7)</f>
        <v>9.42477796076938</v>
      </c>
      <c r="H48" s="165">
        <f t="shared" si="0"/>
        <v>92.45707179514761</v>
      </c>
      <c r="I48" s="164">
        <f>+$D48/(I$22*$A$7)</f>
        <v>7.5398223686155035</v>
      </c>
      <c r="J48" s="165">
        <f t="shared" si="2"/>
        <v>73.9656574361181</v>
      </c>
    </row>
    <row r="49" spans="1:10" ht="12.75">
      <c r="A49" s="177"/>
      <c r="B49" s="180">
        <v>7</v>
      </c>
      <c r="C49" s="177"/>
      <c r="D49" s="172">
        <f>+C45*B49</f>
        <v>87.96459430051421</v>
      </c>
      <c r="E49" s="173">
        <f>+$D49/(E$22*$A$7)</f>
        <v>17.59291886010284</v>
      </c>
      <c r="F49" s="174">
        <f t="shared" si="1"/>
        <v>172.58653401760887</v>
      </c>
      <c r="G49" s="173">
        <f>+$D49/(G$22*$A$7)</f>
        <v>10.995574287564276</v>
      </c>
      <c r="H49" s="174">
        <f t="shared" si="0"/>
        <v>107.86658376100556</v>
      </c>
      <c r="I49" s="173">
        <f>+$D49/(I$22*$A$7)</f>
        <v>8.79645943005142</v>
      </c>
      <c r="J49" s="174">
        <f t="shared" si="2"/>
        <v>86.29326700880443</v>
      </c>
    </row>
  </sheetData>
  <sheetProtection/>
  <mergeCells count="13">
    <mergeCell ref="C40:C44"/>
    <mergeCell ref="C45:C49"/>
    <mergeCell ref="A25:A29"/>
    <mergeCell ref="A30:A34"/>
    <mergeCell ref="A35:A39"/>
    <mergeCell ref="A40:A44"/>
    <mergeCell ref="A45:A49"/>
    <mergeCell ref="G21:H21"/>
    <mergeCell ref="E21:F21"/>
    <mergeCell ref="I21:J21"/>
    <mergeCell ref="C25:C29"/>
    <mergeCell ref="C30:C34"/>
    <mergeCell ref="C35:C3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L40"/>
  <sheetViews>
    <sheetView showGridLines="0" tabSelected="1" zoomScalePageLayoutView="0" workbookViewId="0" topLeftCell="A1">
      <selection activeCell="D11" sqref="D11:E11"/>
    </sheetView>
  </sheetViews>
  <sheetFormatPr defaultColWidth="11.421875" defaultRowHeight="12.75"/>
  <cols>
    <col min="1" max="1" width="4.8515625" style="1" customWidth="1"/>
    <col min="2" max="2" width="2.8515625" style="1" customWidth="1"/>
    <col min="3" max="3" width="25.140625" style="1" customWidth="1"/>
    <col min="4" max="4" width="9.8515625" style="1" customWidth="1"/>
    <col min="5" max="5" width="11.140625" style="1" customWidth="1"/>
    <col min="6" max="6" width="9.140625" style="1" customWidth="1"/>
    <col min="7" max="7" width="7.140625" style="1" customWidth="1"/>
    <col min="8" max="8" width="12.7109375" style="1" customWidth="1"/>
    <col min="9" max="9" width="32.57421875" style="1" customWidth="1"/>
    <col min="10" max="10" width="14.28125" style="1" customWidth="1"/>
    <col min="11" max="11" width="4.8515625" style="1" customWidth="1"/>
    <col min="12" max="12" width="12.140625" style="1" bestFit="1" customWidth="1"/>
    <col min="13" max="16384" width="11.421875" style="1" customWidth="1"/>
  </cols>
  <sheetData>
    <row r="1" spans="1:11" s="4" customFormat="1" ht="25.5" customHeight="1">
      <c r="A1" s="126"/>
      <c r="B1" s="127"/>
      <c r="C1" s="128"/>
      <c r="D1" s="144"/>
      <c r="E1" s="145"/>
      <c r="F1" s="145"/>
      <c r="G1" s="145"/>
      <c r="H1" s="145"/>
      <c r="I1" s="145"/>
      <c r="J1" s="2"/>
      <c r="K1" s="3"/>
    </row>
    <row r="2" spans="1:11" s="4" customFormat="1" ht="25.5" customHeight="1">
      <c r="A2" s="129"/>
      <c r="B2" s="130"/>
      <c r="C2" s="131"/>
      <c r="D2" s="152" t="s">
        <v>22</v>
      </c>
      <c r="E2" s="153"/>
      <c r="F2" s="153"/>
      <c r="G2" s="153"/>
      <c r="H2" s="153"/>
      <c r="I2" s="154"/>
      <c r="J2" s="111" t="s">
        <v>0</v>
      </c>
      <c r="K2" s="112"/>
    </row>
    <row r="3" spans="1:11" s="4" customFormat="1" ht="21" customHeight="1">
      <c r="A3" s="129"/>
      <c r="B3" s="130"/>
      <c r="C3" s="131"/>
      <c r="D3" s="149" t="s">
        <v>1</v>
      </c>
      <c r="E3" s="150"/>
      <c r="F3" s="150"/>
      <c r="G3" s="150"/>
      <c r="H3" s="150"/>
      <c r="I3" s="151"/>
      <c r="J3" s="113">
        <v>38694</v>
      </c>
      <c r="K3" s="112"/>
    </row>
    <row r="4" spans="1:11" s="4" customFormat="1" ht="19.5" customHeight="1">
      <c r="A4" s="132"/>
      <c r="B4" s="133"/>
      <c r="C4" s="134"/>
      <c r="D4" s="146"/>
      <c r="E4" s="147"/>
      <c r="F4" s="147"/>
      <c r="G4" s="147"/>
      <c r="H4" s="147"/>
      <c r="I4" s="148"/>
      <c r="J4" s="5"/>
      <c r="K4" s="6"/>
    </row>
    <row r="5" spans="1:12" s="4" customFormat="1" ht="19.5" customHeight="1">
      <c r="A5" s="9"/>
      <c r="B5" s="9"/>
      <c r="C5" s="8"/>
      <c r="D5" s="10"/>
      <c r="E5" s="9"/>
      <c r="F5" s="9"/>
      <c r="G5" s="9"/>
      <c r="H5" s="9"/>
      <c r="I5" s="9"/>
      <c r="J5" s="7"/>
      <c r="K5" s="7"/>
      <c r="L5" s="8"/>
    </row>
    <row r="6" spans="1:11" s="11" customFormat="1" ht="17.25" customHeight="1">
      <c r="A6" s="65"/>
      <c r="B6" s="66"/>
      <c r="C6" s="66"/>
      <c r="D6" s="66"/>
      <c r="E6" s="66"/>
      <c r="F6" s="66"/>
      <c r="G6" s="66"/>
      <c r="H6" s="66"/>
      <c r="I6" s="66"/>
      <c r="J6" s="66"/>
      <c r="K6" s="67"/>
    </row>
    <row r="7" spans="1:11" s="11" customFormat="1" ht="24" customHeight="1">
      <c r="A7" s="68"/>
      <c r="B7" s="107" t="s">
        <v>23</v>
      </c>
      <c r="C7" s="108"/>
      <c r="D7" s="120" t="s">
        <v>29</v>
      </c>
      <c r="E7" s="121"/>
      <c r="F7" s="121"/>
      <c r="G7" s="121"/>
      <c r="H7" s="121"/>
      <c r="I7" s="121"/>
      <c r="J7" s="122"/>
      <c r="K7" s="69"/>
    </row>
    <row r="8" spans="1:11" s="11" customFormat="1" ht="24" customHeight="1">
      <c r="A8" s="68"/>
      <c r="B8" s="60"/>
      <c r="C8" s="61"/>
      <c r="D8" s="123" t="s">
        <v>2</v>
      </c>
      <c r="E8" s="124"/>
      <c r="F8" s="124"/>
      <c r="G8" s="124"/>
      <c r="H8" s="124"/>
      <c r="I8" s="124"/>
      <c r="J8" s="125"/>
      <c r="K8" s="69"/>
    </row>
    <row r="9" spans="1:11" s="11" customFormat="1" ht="17.25" customHeight="1">
      <c r="A9" s="68"/>
      <c r="B9" s="70"/>
      <c r="C9" s="70"/>
      <c r="D9" s="70"/>
      <c r="E9" s="70"/>
      <c r="F9" s="70"/>
      <c r="G9" s="70"/>
      <c r="H9" s="70"/>
      <c r="I9" s="70"/>
      <c r="J9" s="70"/>
      <c r="K9" s="69"/>
    </row>
    <row r="10" spans="1:11" s="11" customFormat="1" ht="17.25" customHeight="1">
      <c r="A10" s="68"/>
      <c r="B10" s="88" t="s">
        <v>30</v>
      </c>
      <c r="C10" s="87"/>
      <c r="D10" s="87"/>
      <c r="E10" s="87"/>
      <c r="F10" s="87"/>
      <c r="G10" s="87"/>
      <c r="H10" s="87"/>
      <c r="I10" s="87"/>
      <c r="J10" s="87"/>
      <c r="K10" s="69"/>
    </row>
    <row r="11" spans="1:11" s="11" customFormat="1" ht="24.75" customHeight="1">
      <c r="A11" s="68"/>
      <c r="B11" s="12" t="s">
        <v>3</v>
      </c>
      <c r="C11" s="13"/>
      <c r="D11" s="114">
        <v>100</v>
      </c>
      <c r="E11" s="115"/>
      <c r="F11" s="116" t="s">
        <v>4</v>
      </c>
      <c r="G11" s="117"/>
      <c r="H11" s="117"/>
      <c r="I11" s="14">
        <f>IF(D12="?","",D11*D12)</f>
        <v>5000</v>
      </c>
      <c r="J11" s="15" t="s">
        <v>5</v>
      </c>
      <c r="K11" s="69"/>
    </row>
    <row r="12" spans="1:11" s="11" customFormat="1" ht="24.75" customHeight="1">
      <c r="A12" s="68"/>
      <c r="B12" s="12" t="s">
        <v>6</v>
      </c>
      <c r="C12" s="13"/>
      <c r="D12" s="114">
        <v>50</v>
      </c>
      <c r="E12" s="115"/>
      <c r="F12" s="118" t="s">
        <v>7</v>
      </c>
      <c r="G12" s="119"/>
      <c r="H12" s="119"/>
      <c r="I12" s="16">
        <f>IF(D12="?","",I11/10000)</f>
        <v>0.5</v>
      </c>
      <c r="J12" s="17" t="s">
        <v>8</v>
      </c>
      <c r="K12" s="69"/>
    </row>
    <row r="13" spans="1:11" s="11" customFormat="1" ht="24.75" customHeight="1" hidden="1">
      <c r="A13" s="68"/>
      <c r="B13" s="62" t="s">
        <v>9</v>
      </c>
      <c r="C13" s="13"/>
      <c r="D13" s="13"/>
      <c r="E13" s="63"/>
      <c r="F13" s="63"/>
      <c r="G13" s="64"/>
      <c r="H13" s="135">
        <v>1.2</v>
      </c>
      <c r="I13" s="136"/>
      <c r="J13" s="137"/>
      <c r="K13" s="69"/>
    </row>
    <row r="14" spans="1:11" s="11" customFormat="1" ht="17.25" customHeight="1" hidden="1">
      <c r="A14" s="68"/>
      <c r="B14" s="12" t="s">
        <v>10</v>
      </c>
      <c r="C14" s="13"/>
      <c r="D14" s="18" t="s">
        <v>24</v>
      </c>
      <c r="E14" s="13"/>
      <c r="F14" s="13"/>
      <c r="G14" s="13">
        <v>2.5</v>
      </c>
      <c r="H14" s="138" t="s">
        <v>11</v>
      </c>
      <c r="I14" s="139"/>
      <c r="J14" s="140"/>
      <c r="K14" s="69"/>
    </row>
    <row r="15" spans="1:11" s="11" customFormat="1" ht="17.25" customHeight="1" hidden="1">
      <c r="A15" s="68"/>
      <c r="B15" s="19" t="s">
        <v>12</v>
      </c>
      <c r="C15" s="20"/>
      <c r="D15" s="20"/>
      <c r="E15" s="20"/>
      <c r="F15" s="20"/>
      <c r="G15" s="78">
        <f>60*H13</f>
        <v>72</v>
      </c>
      <c r="H15" s="141" t="s">
        <v>25</v>
      </c>
      <c r="I15" s="142"/>
      <c r="J15" s="143"/>
      <c r="K15" s="69"/>
    </row>
    <row r="16" spans="1:11" s="24" customFormat="1" ht="17.25" customHeight="1">
      <c r="A16" s="71"/>
      <c r="B16" s="21"/>
      <c r="C16" s="21"/>
      <c r="D16" s="21"/>
      <c r="E16" s="21"/>
      <c r="F16" s="22"/>
      <c r="G16" s="23"/>
      <c r="H16" s="23"/>
      <c r="I16" s="23"/>
      <c r="J16" s="23"/>
      <c r="K16" s="72"/>
    </row>
    <row r="17" spans="1:11" s="11" customFormat="1" ht="17.25" customHeight="1">
      <c r="A17" s="68"/>
      <c r="B17" s="25"/>
      <c r="C17" s="26"/>
      <c r="D17" s="15"/>
      <c r="E17" s="99" t="s">
        <v>14</v>
      </c>
      <c r="F17" s="100"/>
      <c r="G17" s="109" t="s">
        <v>15</v>
      </c>
      <c r="H17" s="100"/>
      <c r="I17" s="97" t="s">
        <v>16</v>
      </c>
      <c r="J17" s="98"/>
      <c r="K17" s="69"/>
    </row>
    <row r="18" spans="1:11" s="11" customFormat="1" ht="24.75" customHeight="1">
      <c r="A18" s="68"/>
      <c r="B18" s="27">
        <v>3</v>
      </c>
      <c r="C18" s="28" t="s">
        <v>17</v>
      </c>
      <c r="D18" s="28"/>
      <c r="E18" s="83">
        <f>+I18/(G18/10)</f>
        <v>142.10526315789474</v>
      </c>
      <c r="F18" s="30" t="s">
        <v>18</v>
      </c>
      <c r="G18" s="80" t="s">
        <v>19</v>
      </c>
      <c r="H18" s="32" t="s">
        <v>20</v>
      </c>
      <c r="I18" s="101">
        <f>+D19*G$15</f>
        <v>270</v>
      </c>
      <c r="J18" s="104" t="s">
        <v>13</v>
      </c>
      <c r="K18" s="69"/>
    </row>
    <row r="19" spans="1:11" s="11" customFormat="1" ht="24.75" customHeight="1">
      <c r="A19" s="68"/>
      <c r="B19" s="33"/>
      <c r="C19" s="34" t="s">
        <v>21</v>
      </c>
      <c r="D19" s="79">
        <f>+I$12*G$14*B18</f>
        <v>3.75</v>
      </c>
      <c r="E19" s="84">
        <f>+I18/(G19/10)</f>
        <v>108</v>
      </c>
      <c r="F19" s="36" t="s">
        <v>18</v>
      </c>
      <c r="G19" s="81">
        <v>25</v>
      </c>
      <c r="H19" s="38" t="s">
        <v>20</v>
      </c>
      <c r="I19" s="102"/>
      <c r="J19" s="105"/>
      <c r="K19" s="69"/>
    </row>
    <row r="20" spans="1:11" s="11" customFormat="1" ht="24.75" customHeight="1">
      <c r="A20" s="68"/>
      <c r="B20" s="39"/>
      <c r="C20" s="40"/>
      <c r="D20" s="40"/>
      <c r="E20" s="85">
        <f>+I18/(G20/10)</f>
        <v>67.5</v>
      </c>
      <c r="F20" s="42" t="s">
        <v>18</v>
      </c>
      <c r="G20" s="82">
        <v>40</v>
      </c>
      <c r="H20" s="44" t="s">
        <v>20</v>
      </c>
      <c r="I20" s="103"/>
      <c r="J20" s="106"/>
      <c r="K20" s="69"/>
    </row>
    <row r="21" spans="1:11" s="52" customFormat="1" ht="15" customHeight="1">
      <c r="A21" s="71"/>
      <c r="B21" s="45"/>
      <c r="C21" s="21"/>
      <c r="D21" s="21"/>
      <c r="E21" s="46"/>
      <c r="F21" s="47"/>
      <c r="G21" s="48"/>
      <c r="H21" s="49"/>
      <c r="I21" s="50"/>
      <c r="J21" s="51"/>
      <c r="K21" s="72"/>
    </row>
    <row r="22" spans="1:11" s="11" customFormat="1" ht="17.25" customHeight="1">
      <c r="A22" s="68"/>
      <c r="B22" s="53"/>
      <c r="C22" s="26"/>
      <c r="D22" s="15"/>
      <c r="E22" s="110" t="s">
        <v>14</v>
      </c>
      <c r="F22" s="98"/>
      <c r="G22" s="97" t="s">
        <v>15</v>
      </c>
      <c r="H22" s="98"/>
      <c r="I22" s="97" t="s">
        <v>16</v>
      </c>
      <c r="J22" s="98"/>
      <c r="K22" s="69"/>
    </row>
    <row r="23" spans="1:11" s="11" customFormat="1" ht="24.75" customHeight="1">
      <c r="A23" s="68"/>
      <c r="B23" s="27">
        <v>4</v>
      </c>
      <c r="C23" s="28" t="s">
        <v>17</v>
      </c>
      <c r="D23" s="29"/>
      <c r="E23" s="83">
        <f>+I23/(G23/10)</f>
        <v>189.47368421052633</v>
      </c>
      <c r="F23" s="54" t="s">
        <v>18</v>
      </c>
      <c r="G23" s="31" t="s">
        <v>19</v>
      </c>
      <c r="H23" s="32" t="s">
        <v>20</v>
      </c>
      <c r="I23" s="101">
        <f>+D24*G$15</f>
        <v>360</v>
      </c>
      <c r="J23" s="104" t="s">
        <v>13</v>
      </c>
      <c r="K23" s="69"/>
    </row>
    <row r="24" spans="1:11" s="11" customFormat="1" ht="24.75" customHeight="1">
      <c r="A24" s="68"/>
      <c r="B24" s="33"/>
      <c r="C24" s="34" t="s">
        <v>21</v>
      </c>
      <c r="D24" s="35">
        <f>+I$12*G$14*B23</f>
        <v>5</v>
      </c>
      <c r="E24" s="84">
        <f>+I23/(G24/10)</f>
        <v>144</v>
      </c>
      <c r="F24" s="55" t="s">
        <v>18</v>
      </c>
      <c r="G24" s="37">
        <v>25</v>
      </c>
      <c r="H24" s="38" t="s">
        <v>20</v>
      </c>
      <c r="I24" s="102"/>
      <c r="J24" s="105"/>
      <c r="K24" s="69"/>
    </row>
    <row r="25" spans="1:11" s="11" customFormat="1" ht="24.75" customHeight="1">
      <c r="A25" s="68"/>
      <c r="B25" s="39"/>
      <c r="C25" s="40"/>
      <c r="D25" s="41"/>
      <c r="E25" s="85">
        <f>+I23/(G25/10)</f>
        <v>90</v>
      </c>
      <c r="F25" s="56" t="s">
        <v>18</v>
      </c>
      <c r="G25" s="43">
        <v>40</v>
      </c>
      <c r="H25" s="44" t="s">
        <v>20</v>
      </c>
      <c r="I25" s="103"/>
      <c r="J25" s="106"/>
      <c r="K25" s="69"/>
    </row>
    <row r="26" spans="1:11" s="24" customFormat="1" ht="15" customHeight="1">
      <c r="A26" s="71"/>
      <c r="B26" s="45"/>
      <c r="C26" s="21"/>
      <c r="D26" s="21"/>
      <c r="E26" s="46"/>
      <c r="F26" s="47"/>
      <c r="G26" s="48"/>
      <c r="H26" s="57"/>
      <c r="I26" s="50"/>
      <c r="J26" s="51"/>
      <c r="K26" s="72"/>
    </row>
    <row r="27" spans="1:11" s="11" customFormat="1" ht="17.25" customHeight="1">
      <c r="A27" s="68"/>
      <c r="B27" s="53"/>
      <c r="C27" s="26"/>
      <c r="D27" s="15"/>
      <c r="E27" s="99" t="s">
        <v>14</v>
      </c>
      <c r="F27" s="100"/>
      <c r="G27" s="109" t="s">
        <v>15</v>
      </c>
      <c r="H27" s="100"/>
      <c r="I27" s="97" t="s">
        <v>16</v>
      </c>
      <c r="J27" s="98"/>
      <c r="K27" s="69"/>
    </row>
    <row r="28" spans="1:11" s="11" customFormat="1" ht="24.75" customHeight="1">
      <c r="A28" s="68"/>
      <c r="B28" s="27">
        <v>5</v>
      </c>
      <c r="C28" s="28" t="s">
        <v>17</v>
      </c>
      <c r="D28" s="29"/>
      <c r="E28" s="83">
        <f>+I28/(G28/10)</f>
        <v>236.84210526315792</v>
      </c>
      <c r="F28" s="54" t="s">
        <v>18</v>
      </c>
      <c r="G28" s="31" t="s">
        <v>19</v>
      </c>
      <c r="H28" s="32" t="s">
        <v>20</v>
      </c>
      <c r="I28" s="101">
        <f>+D29*G$15</f>
        <v>450</v>
      </c>
      <c r="J28" s="104" t="s">
        <v>13</v>
      </c>
      <c r="K28" s="69"/>
    </row>
    <row r="29" spans="1:11" s="11" customFormat="1" ht="24.75" customHeight="1">
      <c r="A29" s="68"/>
      <c r="B29" s="33"/>
      <c r="C29" s="34" t="s">
        <v>21</v>
      </c>
      <c r="D29" s="35">
        <f>+I$12*G$14*B28</f>
        <v>6.25</v>
      </c>
      <c r="E29" s="84">
        <f>+I28/(G29/10)</f>
        <v>180</v>
      </c>
      <c r="F29" s="55" t="s">
        <v>18</v>
      </c>
      <c r="G29" s="37">
        <v>25</v>
      </c>
      <c r="H29" s="38" t="s">
        <v>20</v>
      </c>
      <c r="I29" s="102"/>
      <c r="J29" s="105"/>
      <c r="K29" s="69"/>
    </row>
    <row r="30" spans="1:11" s="11" customFormat="1" ht="24.75" customHeight="1">
      <c r="A30" s="68"/>
      <c r="B30" s="39"/>
      <c r="C30" s="40"/>
      <c r="D30" s="41"/>
      <c r="E30" s="85">
        <f>+I28/(G30/10)</f>
        <v>112.5</v>
      </c>
      <c r="F30" s="56" t="s">
        <v>18</v>
      </c>
      <c r="G30" s="43">
        <v>40</v>
      </c>
      <c r="H30" s="44" t="s">
        <v>20</v>
      </c>
      <c r="I30" s="103"/>
      <c r="J30" s="106"/>
      <c r="K30" s="69"/>
    </row>
    <row r="31" spans="1:11" s="24" customFormat="1" ht="15" customHeight="1">
      <c r="A31" s="71"/>
      <c r="B31" s="45"/>
      <c r="C31" s="21"/>
      <c r="D31" s="21"/>
      <c r="E31" s="46"/>
      <c r="F31" s="47"/>
      <c r="G31" s="48"/>
      <c r="H31" s="57"/>
      <c r="I31" s="50"/>
      <c r="J31" s="51"/>
      <c r="K31" s="72"/>
    </row>
    <row r="32" spans="1:11" s="11" customFormat="1" ht="17.25" customHeight="1">
      <c r="A32" s="68"/>
      <c r="B32" s="53"/>
      <c r="C32" s="26"/>
      <c r="D32" s="15"/>
      <c r="E32" s="99" t="s">
        <v>14</v>
      </c>
      <c r="F32" s="100"/>
      <c r="G32" s="109" t="s">
        <v>15</v>
      </c>
      <c r="H32" s="100"/>
      <c r="I32" s="97" t="s">
        <v>16</v>
      </c>
      <c r="J32" s="98"/>
      <c r="K32" s="69"/>
    </row>
    <row r="33" spans="1:11" s="11" customFormat="1" ht="24.75" customHeight="1">
      <c r="A33" s="68"/>
      <c r="B33" s="27">
        <v>6</v>
      </c>
      <c r="C33" s="28" t="s">
        <v>17</v>
      </c>
      <c r="D33" s="29"/>
      <c r="E33" s="83">
        <f>+I33/(G33/10)</f>
        <v>284.2105263157895</v>
      </c>
      <c r="F33" s="54" t="s">
        <v>18</v>
      </c>
      <c r="G33" s="31" t="s">
        <v>19</v>
      </c>
      <c r="H33" s="32" t="s">
        <v>20</v>
      </c>
      <c r="I33" s="101">
        <f>+D34*G$15</f>
        <v>540</v>
      </c>
      <c r="J33" s="104" t="s">
        <v>13</v>
      </c>
      <c r="K33" s="69"/>
    </row>
    <row r="34" spans="1:11" s="11" customFormat="1" ht="24.75" customHeight="1">
      <c r="A34" s="68"/>
      <c r="B34" s="33"/>
      <c r="C34" s="34" t="s">
        <v>21</v>
      </c>
      <c r="D34" s="35">
        <f>+I$12*G$14*B33</f>
        <v>7.5</v>
      </c>
      <c r="E34" s="84">
        <f>+I33/(G34/10)</f>
        <v>216</v>
      </c>
      <c r="F34" s="55" t="s">
        <v>18</v>
      </c>
      <c r="G34" s="37">
        <v>25</v>
      </c>
      <c r="H34" s="38" t="s">
        <v>20</v>
      </c>
      <c r="I34" s="102"/>
      <c r="J34" s="105"/>
      <c r="K34" s="69"/>
    </row>
    <row r="35" spans="1:11" s="11" customFormat="1" ht="24.75" customHeight="1">
      <c r="A35" s="68"/>
      <c r="B35" s="39"/>
      <c r="C35" s="40"/>
      <c r="D35" s="41"/>
      <c r="E35" s="85">
        <f>+I33/(G35/10)</f>
        <v>135</v>
      </c>
      <c r="F35" s="56" t="s">
        <v>18</v>
      </c>
      <c r="G35" s="43">
        <v>40</v>
      </c>
      <c r="H35" s="44" t="s">
        <v>20</v>
      </c>
      <c r="I35" s="103"/>
      <c r="J35" s="106"/>
      <c r="K35" s="69"/>
    </row>
    <row r="36" spans="1:11" s="24" customFormat="1" ht="15" customHeight="1">
      <c r="A36" s="73"/>
      <c r="B36" s="74"/>
      <c r="C36" s="74"/>
      <c r="D36" s="74"/>
      <c r="E36" s="74"/>
      <c r="F36" s="75"/>
      <c r="G36" s="76"/>
      <c r="H36" s="76"/>
      <c r="I36" s="76"/>
      <c r="J36" s="76"/>
      <c r="K36" s="77"/>
    </row>
    <row r="37" spans="3:10" s="24" customFormat="1" ht="17.25" customHeight="1">
      <c r="C37" s="52"/>
      <c r="D37" s="52"/>
      <c r="E37" s="52"/>
      <c r="F37" s="58"/>
      <c r="G37" s="59"/>
      <c r="H37" s="59"/>
      <c r="I37" s="59"/>
      <c r="J37" s="59"/>
    </row>
    <row r="38" spans="3:10" s="24" customFormat="1" ht="17.25" customHeight="1">
      <c r="C38" s="52"/>
      <c r="D38" s="52"/>
      <c r="E38" s="52"/>
      <c r="F38" s="58"/>
      <c r="G38" s="59"/>
      <c r="H38" s="59"/>
      <c r="I38" s="59"/>
      <c r="J38" s="59"/>
    </row>
    <row r="39" spans="3:10" s="24" customFormat="1" ht="17.25" customHeight="1">
      <c r="C39" s="52"/>
      <c r="D39" s="52"/>
      <c r="E39" s="52"/>
      <c r="F39" s="58"/>
      <c r="G39" s="59"/>
      <c r="H39" s="59"/>
      <c r="I39" s="59"/>
      <c r="J39" s="59"/>
    </row>
    <row r="40" spans="3:10" s="24" customFormat="1" ht="17.25" customHeight="1">
      <c r="C40" s="52"/>
      <c r="D40" s="52"/>
      <c r="E40" s="52"/>
      <c r="F40" s="58"/>
      <c r="G40" s="59"/>
      <c r="H40" s="59"/>
      <c r="I40" s="59"/>
      <c r="J40" s="59"/>
    </row>
  </sheetData>
  <sheetProtection password="ED74" sheet="1" objects="1" scenarios="1" selectLockedCells="1"/>
  <mergeCells count="37">
    <mergeCell ref="D2:I2"/>
    <mergeCell ref="D8:J8"/>
    <mergeCell ref="I18:I20"/>
    <mergeCell ref="J18:J20"/>
    <mergeCell ref="A1:C4"/>
    <mergeCell ref="H13:J13"/>
    <mergeCell ref="H14:J14"/>
    <mergeCell ref="H15:J15"/>
    <mergeCell ref="D1:I1"/>
    <mergeCell ref="D4:I4"/>
    <mergeCell ref="D3:I3"/>
    <mergeCell ref="E32:F32"/>
    <mergeCell ref="G32:H32"/>
    <mergeCell ref="I32:J32"/>
    <mergeCell ref="J2:K2"/>
    <mergeCell ref="J3:K3"/>
    <mergeCell ref="D11:E11"/>
    <mergeCell ref="D12:E12"/>
    <mergeCell ref="F11:H11"/>
    <mergeCell ref="F12:H12"/>
    <mergeCell ref="D7:J7"/>
    <mergeCell ref="E22:F22"/>
    <mergeCell ref="G22:H22"/>
    <mergeCell ref="I23:I25"/>
    <mergeCell ref="J23:J25"/>
    <mergeCell ref="I28:I30"/>
    <mergeCell ref="J28:J30"/>
    <mergeCell ref="I22:J22"/>
    <mergeCell ref="E27:F27"/>
    <mergeCell ref="I33:I35"/>
    <mergeCell ref="J33:J35"/>
    <mergeCell ref="B7:C7"/>
    <mergeCell ref="G27:H27"/>
    <mergeCell ref="I27:J27"/>
    <mergeCell ref="E17:F17"/>
    <mergeCell ref="G17:H17"/>
    <mergeCell ref="I17:J17"/>
  </mergeCells>
  <printOptions/>
  <pageMargins left="0.7874015748031497" right="0.3937007874015748" top="0.7874015748031497" bottom="0.3937007874015748" header="0.5118110236220472" footer="0.5118110236220472"/>
  <pageSetup fitToHeight="1" fitToWidth="1"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QSI-Krebs</dc:creator>
  <cp:keywords/>
  <dc:description/>
  <cp:lastModifiedBy>Krebs, Ralf</cp:lastModifiedBy>
  <cp:lastPrinted>2011-11-07T09:10:05Z</cp:lastPrinted>
  <dcterms:created xsi:type="dcterms:W3CDTF">2002-09-26T08:07:02Z</dcterms:created>
  <dcterms:modified xsi:type="dcterms:W3CDTF">2017-10-23T12:09:22Z</dcterms:modified>
  <cp:category/>
  <cp:version/>
  <cp:contentType/>
  <cp:contentStatus/>
</cp:coreProperties>
</file>